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69" i="1"/>
  <c r="D69"/>
  <c r="E69"/>
  <c r="F69"/>
  <c r="B69"/>
  <c r="D47"/>
  <c r="D49"/>
  <c r="D48"/>
  <c r="D46"/>
  <c r="D25"/>
  <c r="D24"/>
  <c r="D17"/>
  <c r="D21"/>
  <c r="D16"/>
  <c r="G6"/>
  <c r="G9" s="1"/>
  <c r="F66" s="1"/>
  <c r="F6"/>
  <c r="F9" s="1"/>
  <c r="E66" s="1"/>
  <c r="E6"/>
  <c r="E9" s="1"/>
  <c r="D66" s="1"/>
  <c r="D6"/>
  <c r="D9" s="1"/>
  <c r="C66" s="1"/>
  <c r="C6"/>
  <c r="C9" s="1"/>
  <c r="B66" s="1"/>
  <c r="D40"/>
  <c r="D39"/>
  <c r="D43"/>
  <c r="D42"/>
  <c r="D22"/>
  <c r="D20"/>
  <c r="D14"/>
  <c r="D15"/>
  <c r="D13"/>
  <c r="B63" l="1"/>
  <c r="D63" s="1"/>
  <c r="B67" l="1"/>
  <c r="B68" s="1"/>
  <c r="B70" s="1"/>
  <c r="E67"/>
  <c r="E68" s="1"/>
  <c r="E70" s="1"/>
  <c r="C67"/>
  <c r="C68" s="1"/>
  <c r="C70" s="1"/>
  <c r="F67"/>
  <c r="F68" s="1"/>
  <c r="F70" s="1"/>
  <c r="D67"/>
  <c r="D68" s="1"/>
  <c r="D70" s="1"/>
</calcChain>
</file>

<file path=xl/sharedStrings.xml><?xml version="1.0" encoding="utf-8"?>
<sst xmlns="http://schemas.openxmlformats.org/spreadsheetml/2006/main" count="95" uniqueCount="89">
  <si>
    <t>Med</t>
  </si>
  <si>
    <t>Price</t>
  </si>
  <si>
    <t>Electric Bill</t>
  </si>
  <si>
    <t>Go to Apartments.com and find an apartment</t>
  </si>
  <si>
    <t>Monthly Rent</t>
  </si>
  <si>
    <t>Monthly Payment</t>
  </si>
  <si>
    <t>Water Bill</t>
  </si>
  <si>
    <t>Large</t>
  </si>
  <si>
    <t xml:space="preserve">Small </t>
  </si>
  <si>
    <t>Gas</t>
  </si>
  <si>
    <t>27 MPG</t>
  </si>
  <si>
    <t>22 MPG</t>
  </si>
  <si>
    <t>18 MPG</t>
  </si>
  <si>
    <t>Monthly Gas Cost</t>
  </si>
  <si>
    <t>Miles Per Gallon</t>
  </si>
  <si>
    <t>Internet</t>
  </si>
  <si>
    <t>ATT Phone Bill</t>
  </si>
  <si>
    <t>TV</t>
  </si>
  <si>
    <t>Annual Income</t>
  </si>
  <si>
    <t>Education</t>
  </si>
  <si>
    <t>No Diploma</t>
  </si>
  <si>
    <t>HS Diploma</t>
  </si>
  <si>
    <t>Some College</t>
  </si>
  <si>
    <t>College Degree</t>
  </si>
  <si>
    <t>Advanced Degree</t>
  </si>
  <si>
    <t>Social Security</t>
  </si>
  <si>
    <t>Medicare</t>
  </si>
  <si>
    <t>Gross Salary</t>
  </si>
  <si>
    <t>Net Salary</t>
  </si>
  <si>
    <t xml:space="preserve">New Small </t>
  </si>
  <si>
    <t xml:space="preserve"> New Med</t>
  </si>
  <si>
    <t>New Large</t>
  </si>
  <si>
    <t>New Car Insurance</t>
  </si>
  <si>
    <t>Barely Legal Insurance</t>
  </si>
  <si>
    <t>Covers your and the other drivers car</t>
  </si>
  <si>
    <t>Only covers the other drivers car</t>
  </si>
  <si>
    <t>Used Car     (Paid OFF)</t>
  </si>
  <si>
    <t>Apartment</t>
  </si>
  <si>
    <t>Go to http://www.bellsouth.com/consumer/local/index.html?customer=newCustomer</t>
  </si>
  <si>
    <t>Select "1" or "0"</t>
  </si>
  <si>
    <t>Transportation</t>
  </si>
  <si>
    <t>Public Transportation (Ride Bus)</t>
  </si>
  <si>
    <t>Go to http://externalapps.jea.com/billcalc/electric.asp</t>
  </si>
  <si>
    <t>Square Footage (SQFT)</t>
  </si>
  <si>
    <t>Go to http://externalapps.jea.com/billcalc/water.asp</t>
  </si>
  <si>
    <t>Select "Meter Size"= 3/4, Residential, Gallons, "Usage" = 6700</t>
  </si>
  <si>
    <t>Enter Monthly amount from website</t>
  </si>
  <si>
    <t>Housing and Utilities</t>
  </si>
  <si>
    <t xml:space="preserve">Select either Cable, Satellite or Antenna by putting  a "1" in the block. </t>
  </si>
  <si>
    <t>If you want internet service select either Cable or DSL internet by putting  a "1" in the block. If you do not want internet service leave blank.</t>
  </si>
  <si>
    <t>Cell Phone</t>
  </si>
  <si>
    <t>Monthly cost</t>
  </si>
  <si>
    <t>Service Provider</t>
  </si>
  <si>
    <t>Yearly Expenses</t>
  </si>
  <si>
    <t>Food</t>
  </si>
  <si>
    <t>Monthly Cost</t>
  </si>
  <si>
    <t>Some young adults select to use public transportation in order to evade the expenses of owning and driving and automobile.</t>
  </si>
  <si>
    <t>Depending on the vehicle size each car get a specific amount of miles per gallon.  This cost reflects the automobile that you have chosen.</t>
  </si>
  <si>
    <t>Some young adults can not afford a new car so the buy a used car. Even if the car is paid off these car still need maintenance and or repairs. The cost reflects the cost of these repairs.</t>
  </si>
  <si>
    <t>More commonly called Comprehensive, Collision and Liability</t>
  </si>
  <si>
    <t>More commonly called Liability</t>
  </si>
  <si>
    <t>Excess Money</t>
  </si>
  <si>
    <t>Name</t>
  </si>
  <si>
    <t>Cost of Living Inventory</t>
  </si>
  <si>
    <t>Annual salary based on Education Level</t>
  </si>
  <si>
    <t>Yearly Federal Taxes Based on 2010 tax tables</t>
  </si>
  <si>
    <t>Federal Income taxes</t>
  </si>
  <si>
    <t>Research the cell phone service you would like.  Enter the company name and monthly cost. Leave Blank if no service.</t>
  </si>
  <si>
    <t>Some young adults make their first car purchase after high school.  The average size and cost of these vehicles are listed.  Select one if you plan on purchasing a new car.</t>
  </si>
  <si>
    <t>If you desire a hard line phone in your house select the service by putting a "1" in the block. If you do not desire the service leave blank.</t>
  </si>
  <si>
    <t>This is the amount of money that it is estimated it would cost to eat at home if you purchased the food in a supermarket.  This does not include eating out.</t>
  </si>
  <si>
    <t>Monthly Expenses</t>
  </si>
  <si>
    <t>Annual Pay Roll Taxes</t>
  </si>
  <si>
    <t>Net Salary to Live on</t>
  </si>
  <si>
    <t>Transportation (Ride a New/Used car or the Bus)</t>
  </si>
  <si>
    <t>AT&amp;T Residential Line (Local Only)</t>
  </si>
  <si>
    <t>Cable                      (160 Channels)</t>
  </si>
  <si>
    <t>Cable                         (80 Channels)</t>
  </si>
  <si>
    <t>DSL                               (A little slower)</t>
  </si>
  <si>
    <t>Cable                       (Faster)</t>
  </si>
  <si>
    <t>Satellite 1 year contract                     (50 channels)</t>
  </si>
  <si>
    <t>Satellite 2 year contract                   (150 channels)</t>
  </si>
  <si>
    <t xml:space="preserve">      Antenna               (Only 9 channels)</t>
  </si>
  <si>
    <t>Average American                       spends $7 a day</t>
  </si>
  <si>
    <t>ALL Distance package (Local &amp; Long Distance)</t>
  </si>
  <si>
    <t>10% Savings</t>
  </si>
  <si>
    <t>Weekly allowance</t>
  </si>
  <si>
    <t xml:space="preserve">Go to the site and enter the equipment in your apartment.  </t>
  </si>
  <si>
    <t>Heat should be "Heat Pump 800-1000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</si>
</sst>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165" formatCode="&quot;$&quot;#,##0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7.5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 Black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C00000"/>
      <name val="Arial"/>
      <family val="2"/>
    </font>
    <font>
      <sz val="11"/>
      <color rgb="FFC00000"/>
      <name val="Arial Black"/>
      <family val="2"/>
    </font>
    <font>
      <u/>
      <sz val="11"/>
      <color theme="10"/>
      <name val="Calibri"/>
      <family val="2"/>
    </font>
    <font>
      <b/>
      <sz val="11"/>
      <color theme="1"/>
      <name val="Arial Black"/>
      <family val="2"/>
    </font>
    <font>
      <b/>
      <sz val="10"/>
      <color theme="1"/>
      <name val="Arial"/>
      <family val="2"/>
    </font>
    <font>
      <b/>
      <sz val="14"/>
      <color rgb="FF0070C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200">
    <xf numFmtId="0" fontId="0" fillId="0" borderId="0" xfId="0"/>
    <xf numFmtId="0" fontId="0" fillId="0" borderId="4" xfId="0" applyBorder="1"/>
    <xf numFmtId="6" fontId="0" fillId="3" borderId="1" xfId="0" applyNumberForma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165" fontId="0" fillId="5" borderId="1" xfId="0" applyNumberForma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165" fontId="0" fillId="4" borderId="4" xfId="0" applyNumberFormat="1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6" fontId="0" fillId="3" borderId="4" xfId="0" applyNumberForma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5" fontId="0" fillId="3" borderId="2" xfId="0" applyNumberFormat="1" applyFont="1" applyFill="1" applyBorder="1" applyAlignment="1">
      <alignment horizontal="center" vertical="center"/>
    </xf>
    <xf numFmtId="165" fontId="0" fillId="3" borderId="1" xfId="0" applyNumberFormat="1" applyFont="1" applyFill="1" applyBorder="1" applyAlignment="1">
      <alignment horizontal="center" vertical="center"/>
    </xf>
    <xf numFmtId="165" fontId="0" fillId="3" borderId="4" xfId="0" applyNumberFormat="1" applyFont="1" applyFill="1" applyBorder="1" applyAlignment="1">
      <alignment horizontal="center" vertical="center"/>
    </xf>
    <xf numFmtId="0" fontId="0" fillId="0" borderId="7" xfId="0" applyBorder="1"/>
    <xf numFmtId="0" fontId="0" fillId="0" borderId="12" xfId="0" applyBorder="1"/>
    <xf numFmtId="0" fontId="0" fillId="0" borderId="13" xfId="0" applyBorder="1"/>
    <xf numFmtId="0" fontId="0" fillId="6" borderId="8" xfId="0" applyFill="1" applyBorder="1"/>
    <xf numFmtId="0" fontId="0" fillId="6" borderId="0" xfId="0" applyFill="1" applyBorder="1"/>
    <xf numFmtId="0" fontId="0" fillId="6" borderId="19" xfId="0" applyFill="1" applyBorder="1"/>
    <xf numFmtId="6" fontId="1" fillId="3" borderId="1" xfId="0" applyNumberFormat="1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165" fontId="0" fillId="6" borderId="0" xfId="0" applyNumberFormat="1" applyFill="1" applyBorder="1" applyAlignment="1">
      <alignment horizontal="center" vertical="center"/>
    </xf>
    <xf numFmtId="0" fontId="0" fillId="0" borderId="0" xfId="0" applyBorder="1" applyAlignment="1"/>
    <xf numFmtId="0" fontId="1" fillId="5" borderId="1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/>
    <xf numFmtId="0" fontId="0" fillId="0" borderId="13" xfId="0" applyBorder="1" applyAlignment="1"/>
    <xf numFmtId="0" fontId="0" fillId="0" borderId="19" xfId="0" applyBorder="1" applyAlignment="1"/>
    <xf numFmtId="0" fontId="0" fillId="0" borderId="14" xfId="0" applyBorder="1" applyAlignment="1"/>
    <xf numFmtId="0" fontId="0" fillId="0" borderId="10" xfId="0" applyBorder="1" applyAlignment="1"/>
    <xf numFmtId="0" fontId="0" fillId="0" borderId="9" xfId="0" applyBorder="1"/>
    <xf numFmtId="0" fontId="0" fillId="0" borderId="14" xfId="0" applyBorder="1"/>
    <xf numFmtId="0" fontId="0" fillId="0" borderId="10" xfId="0" applyBorder="1"/>
    <xf numFmtId="0" fontId="0" fillId="0" borderId="3" xfId="0" applyBorder="1"/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3" xfId="0" applyFont="1" applyBorder="1" applyAlignment="1" applyProtection="1">
      <alignment horizontal="center" vertical="center"/>
      <protection locked="0"/>
    </xf>
    <xf numFmtId="165" fontId="0" fillId="2" borderId="1" xfId="0" applyNumberForma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165" fontId="0" fillId="0" borderId="1" xfId="0" applyNumberFormat="1" applyBorder="1" applyAlignment="1" applyProtection="1">
      <alignment horizontal="center" vertical="center"/>
      <protection locked="0"/>
    </xf>
    <xf numFmtId="6" fontId="0" fillId="5" borderId="1" xfId="0" applyNumberFormat="1" applyFill="1" applyBorder="1" applyAlignment="1">
      <alignment horizontal="center" vertical="center"/>
    </xf>
    <xf numFmtId="3" fontId="0" fillId="6" borderId="0" xfId="0" applyNumberFormat="1" applyFill="1" applyBorder="1" applyAlignment="1">
      <alignment horizontal="center" vertical="center"/>
    </xf>
    <xf numFmtId="0" fontId="2" fillId="2" borderId="0" xfId="0" applyFont="1" applyFill="1"/>
    <xf numFmtId="0" fontId="0" fillId="0" borderId="2" xfId="0" applyBorder="1" applyAlignment="1">
      <alignment horizontal="center" vertical="center"/>
    </xf>
    <xf numFmtId="165" fontId="8" fillId="4" borderId="18" xfId="0" applyNumberFormat="1" applyFont="1" applyFill="1" applyBorder="1" applyAlignment="1">
      <alignment horizontal="center" vertical="center"/>
    </xf>
    <xf numFmtId="165" fontId="8" fillId="4" borderId="17" xfId="0" applyNumberFormat="1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0" fillId="0" borderId="0" xfId="0" applyBorder="1"/>
    <xf numFmtId="0" fontId="0" fillId="0" borderId="19" xfId="0" applyBorder="1"/>
    <xf numFmtId="0" fontId="10" fillId="4" borderId="23" xfId="0" applyFont="1" applyFill="1" applyBorder="1"/>
    <xf numFmtId="0" fontId="10" fillId="4" borderId="24" xfId="0" applyFont="1" applyFill="1" applyBorder="1"/>
    <xf numFmtId="0" fontId="0" fillId="6" borderId="8" xfId="0" applyFill="1" applyBorder="1" applyAlignment="1">
      <alignment horizontal="center" vertical="center" wrapText="1"/>
    </xf>
    <xf numFmtId="0" fontId="2" fillId="0" borderId="0" xfId="0" applyFont="1" applyBorder="1"/>
    <xf numFmtId="6" fontId="0" fillId="6" borderId="0" xfId="0" applyNumberFormat="1" applyFill="1" applyBorder="1"/>
    <xf numFmtId="0" fontId="0" fillId="6" borderId="8" xfId="0" applyFill="1" applyBorder="1" applyAlignment="1">
      <alignment horizontal="center" vertical="center"/>
    </xf>
    <xf numFmtId="0" fontId="0" fillId="6" borderId="9" xfId="0" applyFill="1" applyBorder="1" applyAlignment="1" applyProtection="1">
      <protection locked="0"/>
    </xf>
    <xf numFmtId="0" fontId="0" fillId="6" borderId="14" xfId="0" applyFill="1" applyBorder="1" applyAlignment="1" applyProtection="1">
      <protection locked="0"/>
    </xf>
    <xf numFmtId="165" fontId="0" fillId="6" borderId="14" xfId="0" applyNumberFormat="1" applyFill="1" applyBorder="1" applyAlignment="1" applyProtection="1">
      <alignment horizontal="center" vertical="center"/>
      <protection locked="0"/>
    </xf>
    <xf numFmtId="0" fontId="0" fillId="6" borderId="14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8" fillId="0" borderId="0" xfId="0" applyFont="1"/>
    <xf numFmtId="3" fontId="8" fillId="5" borderId="4" xfId="0" applyNumberFormat="1" applyFont="1" applyFill="1" applyBorder="1" applyAlignment="1">
      <alignment horizontal="center" vertical="center"/>
    </xf>
    <xf numFmtId="3" fontId="8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0" borderId="2" xfId="0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2" xfId="0" applyBorder="1" applyAlignment="1"/>
    <xf numFmtId="0" fontId="0" fillId="0" borderId="13" xfId="0" applyBorder="1" applyAlignment="1"/>
    <xf numFmtId="0" fontId="0" fillId="0" borderId="8" xfId="0" applyBorder="1" applyAlignment="1"/>
    <xf numFmtId="0" fontId="0" fillId="0" borderId="0" xfId="0" applyBorder="1" applyAlignment="1"/>
    <xf numFmtId="0" fontId="0" fillId="0" borderId="19" xfId="0" applyBorder="1" applyAlignment="1"/>
    <xf numFmtId="0" fontId="0" fillId="0" borderId="9" xfId="0" applyBorder="1" applyAlignment="1"/>
    <xf numFmtId="0" fontId="0" fillId="0" borderId="14" xfId="0" applyBorder="1" applyAlignment="1"/>
    <xf numFmtId="0" fontId="0" fillId="0" borderId="10" xfId="0" applyBorder="1" applyAlignment="1"/>
    <xf numFmtId="0" fontId="0" fillId="5" borderId="11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5" borderId="7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/>
    <xf numFmtId="0" fontId="0" fillId="0" borderId="11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165" fontId="0" fillId="5" borderId="11" xfId="0" applyNumberFormat="1" applyFill="1" applyBorder="1" applyAlignment="1">
      <alignment horizontal="center" vertical="center"/>
    </xf>
    <xf numFmtId="165" fontId="0" fillId="5" borderId="5" xfId="0" applyNumberForma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6" fillId="4" borderId="2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4" xfId="0" applyFont="1" applyBorder="1" applyAlignment="1"/>
    <xf numFmtId="1" fontId="0" fillId="2" borderId="9" xfId="0" applyNumberFormat="1" applyFill="1" applyBorder="1" applyAlignment="1" applyProtection="1">
      <alignment horizontal="center" vertical="center"/>
      <protection locked="0"/>
    </xf>
    <xf numFmtId="1" fontId="0" fillId="0" borderId="10" xfId="0" applyNumberFormat="1" applyBorder="1" applyAlignment="1" applyProtection="1">
      <protection locked="0"/>
    </xf>
    <xf numFmtId="0" fontId="1" fillId="5" borderId="11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10" fillId="4" borderId="25" xfId="0" applyFont="1" applyFill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/>
    </xf>
    <xf numFmtId="165" fontId="12" fillId="4" borderId="17" xfId="0" applyNumberFormat="1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165" fontId="12" fillId="4" borderId="17" xfId="0" applyNumberFormat="1" applyFont="1" applyFill="1" applyBorder="1" applyAlignment="1">
      <alignment horizontal="center" vertical="center"/>
    </xf>
    <xf numFmtId="165" fontId="0" fillId="0" borderId="11" xfId="0" applyNumberFormat="1" applyBorder="1" applyAlignment="1" applyProtection="1">
      <alignment horizontal="center" vertical="center"/>
      <protection locked="0"/>
    </xf>
    <xf numFmtId="165" fontId="0" fillId="0" borderId="5" xfId="0" applyNumberFormat="1" applyBorder="1" applyAlignment="1" applyProtection="1">
      <protection locked="0"/>
    </xf>
    <xf numFmtId="3" fontId="0" fillId="2" borderId="11" xfId="0" applyNumberFormat="1" applyFill="1" applyBorder="1" applyAlignment="1" applyProtection="1">
      <alignment horizontal="center" vertical="center"/>
      <protection locked="0"/>
    </xf>
    <xf numFmtId="3" fontId="0" fillId="2" borderId="5" xfId="0" applyNumberFormat="1" applyFill="1" applyBorder="1" applyAlignment="1" applyProtection="1">
      <protection locked="0"/>
    </xf>
    <xf numFmtId="0" fontId="13" fillId="0" borderId="7" xfId="1" applyBorder="1" applyAlignment="1" applyProtection="1"/>
    <xf numFmtId="0" fontId="13" fillId="0" borderId="2" xfId="1" applyBorder="1" applyAlignment="1" applyProtection="1">
      <alignment wrapText="1"/>
    </xf>
    <xf numFmtId="0" fontId="13" fillId="0" borderId="3" xfId="1" applyBorder="1" applyAlignment="1" applyProtection="1">
      <alignment wrapText="1"/>
    </xf>
    <xf numFmtId="0" fontId="13" fillId="0" borderId="4" xfId="1" applyBorder="1" applyAlignment="1" applyProtection="1">
      <alignment wrapText="1"/>
    </xf>
    <xf numFmtId="0" fontId="0" fillId="5" borderId="11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165" fontId="12" fillId="5" borderId="4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165" fontId="14" fillId="2" borderId="4" xfId="0" applyNumberFormat="1" applyFont="1" applyFill="1" applyBorder="1" applyAlignment="1">
      <alignment horizontal="center" vertical="center"/>
    </xf>
    <xf numFmtId="0" fontId="15" fillId="4" borderId="16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3" fontId="14" fillId="2" borderId="0" xfId="0" applyNumberFormat="1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165" fontId="16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0" fontId="13" fillId="0" borderId="2" xfId="1" applyBorder="1" applyAlignment="1" applyProtection="1"/>
    <xf numFmtId="0" fontId="0" fillId="5" borderId="7" xfId="0" applyFill="1" applyBorder="1" applyAlignment="1">
      <alignment wrapText="1"/>
    </xf>
    <xf numFmtId="0" fontId="13" fillId="0" borderId="7" xfId="1" applyBorder="1" applyAlignment="1" applyProtection="1">
      <alignment horizontal="left" vertical="center" wrapText="1"/>
    </xf>
    <xf numFmtId="0" fontId="13" fillId="0" borderId="12" xfId="1" applyBorder="1" applyAlignment="1" applyProtection="1">
      <alignment horizontal="left" vertical="center" wrapText="1"/>
    </xf>
    <xf numFmtId="0" fontId="13" fillId="0" borderId="13" xfId="1" applyBorder="1" applyAlignment="1" applyProtection="1">
      <alignment horizontal="left" vertical="center"/>
    </xf>
    <xf numFmtId="0" fontId="13" fillId="0" borderId="9" xfId="1" applyBorder="1" applyAlignment="1" applyProtection="1">
      <alignment horizontal="left" vertical="center" wrapText="1"/>
    </xf>
    <xf numFmtId="0" fontId="13" fillId="0" borderId="14" xfId="1" applyBorder="1" applyAlignment="1" applyProtection="1">
      <alignment horizontal="left" vertical="center" wrapText="1"/>
    </xf>
    <xf numFmtId="0" fontId="13" fillId="0" borderId="10" xfId="1" applyBorder="1" applyAlignment="1" applyProtection="1">
      <alignment horizontal="left" vertical="center"/>
    </xf>
  </cellXfs>
  <cellStyles count="2">
    <cellStyle name="Hyperlink" xfId="1" builtinId="8"/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partments.com/" TargetMode="External"/><Relationship Id="rId2" Type="http://schemas.openxmlformats.org/officeDocument/2006/relationships/hyperlink" Target="http://www.bellsouth.com/consumer/local/index.html?customer=newCustomer" TargetMode="External"/><Relationship Id="rId1" Type="http://schemas.openxmlformats.org/officeDocument/2006/relationships/hyperlink" Target="http://www.consumerspower.org/home_energy/billestimator.php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cell-phone-providers-review.toptenreview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0"/>
  <sheetViews>
    <sheetView tabSelected="1" topLeftCell="A55" workbookViewId="0">
      <selection activeCell="E59" sqref="E59:J60"/>
    </sheetView>
  </sheetViews>
  <sheetFormatPr defaultRowHeight="15"/>
  <cols>
    <col min="1" max="1" width="14.42578125" customWidth="1"/>
    <col min="2" max="2" width="18.28515625" customWidth="1"/>
    <col min="3" max="3" width="14" customWidth="1"/>
    <col min="4" max="4" width="16.85546875" bestFit="1" customWidth="1"/>
    <col min="5" max="5" width="14.7109375" customWidth="1"/>
    <col min="6" max="6" width="17.7109375" customWidth="1"/>
    <col min="7" max="7" width="18.85546875" customWidth="1"/>
    <col min="8" max="8" width="9.140625" customWidth="1"/>
    <col min="9" max="9" width="9.140625" hidden="1" customWidth="1"/>
    <col min="10" max="10" width="15.85546875" hidden="1" customWidth="1"/>
    <col min="11" max="15" width="9.140625" hidden="1" customWidth="1"/>
  </cols>
  <sheetData>
    <row r="1" spans="1:12" ht="19.5" thickBot="1">
      <c r="A1" s="147" t="s">
        <v>63</v>
      </c>
      <c r="B1" s="148"/>
      <c r="C1" s="148"/>
      <c r="D1" s="148"/>
      <c r="E1" s="149"/>
      <c r="F1" s="55" t="s">
        <v>62</v>
      </c>
      <c r="G1" s="49"/>
      <c r="H1" s="1"/>
      <c r="I1" s="16"/>
      <c r="J1" s="16"/>
      <c r="K1" s="16"/>
      <c r="L1" s="17"/>
    </row>
    <row r="2" spans="1:12" ht="15.75" thickBot="1">
      <c r="A2" s="18"/>
      <c r="B2" s="19"/>
      <c r="C2" s="19"/>
      <c r="D2" s="19"/>
      <c r="E2" s="19"/>
      <c r="F2" s="19"/>
      <c r="G2" s="19"/>
      <c r="H2" s="19"/>
      <c r="I2" s="56"/>
      <c r="J2" s="56"/>
      <c r="K2" s="56"/>
      <c r="L2" s="57"/>
    </row>
    <row r="3" spans="1:12" ht="19.5" thickBot="1">
      <c r="A3" s="147" t="s">
        <v>64</v>
      </c>
      <c r="B3" s="148"/>
      <c r="C3" s="148"/>
      <c r="D3" s="148"/>
      <c r="E3" s="148"/>
      <c r="F3" s="148"/>
      <c r="G3" s="149"/>
      <c r="H3" s="19"/>
      <c r="I3" s="56"/>
      <c r="J3" s="56"/>
      <c r="K3" s="56"/>
      <c r="L3" s="57"/>
    </row>
    <row r="4" spans="1:12">
      <c r="A4" s="58"/>
      <c r="B4" s="52" t="s">
        <v>19</v>
      </c>
      <c r="C4" s="53" t="s">
        <v>20</v>
      </c>
      <c r="D4" s="53" t="s">
        <v>21</v>
      </c>
      <c r="E4" s="53" t="s">
        <v>22</v>
      </c>
      <c r="F4" s="53" t="s">
        <v>23</v>
      </c>
      <c r="G4" s="53" t="s">
        <v>24</v>
      </c>
      <c r="H4" s="19"/>
      <c r="I4" s="56"/>
      <c r="J4" s="56"/>
      <c r="K4" s="56"/>
      <c r="L4" s="57"/>
    </row>
    <row r="5" spans="1:12" ht="18.75">
      <c r="A5" s="59" t="s">
        <v>27</v>
      </c>
      <c r="B5" s="54" t="s">
        <v>18</v>
      </c>
      <c r="C5" s="51">
        <v>22620</v>
      </c>
      <c r="D5" s="51">
        <v>31980</v>
      </c>
      <c r="E5" s="51">
        <v>37180</v>
      </c>
      <c r="F5" s="51">
        <v>52624</v>
      </c>
      <c r="G5" s="51">
        <v>65468</v>
      </c>
      <c r="H5" s="19"/>
      <c r="I5" s="56"/>
      <c r="J5" s="56"/>
      <c r="K5" s="56"/>
      <c r="L5" s="57"/>
    </row>
    <row r="6" spans="1:12">
      <c r="A6" s="159" t="s">
        <v>72</v>
      </c>
      <c r="B6" s="160" t="s">
        <v>25</v>
      </c>
      <c r="C6" s="161">
        <f>C5*0.062*-1</f>
        <v>-1402.44</v>
      </c>
      <c r="D6" s="161">
        <f>D5*0.062*-1</f>
        <v>-1982.76</v>
      </c>
      <c r="E6" s="161">
        <f>E5*0.062*-1</f>
        <v>-2305.16</v>
      </c>
      <c r="F6" s="161">
        <f>F5*0.062*-1</f>
        <v>-3262.6880000000001</v>
      </c>
      <c r="G6" s="161">
        <f>G5*0.062*-1</f>
        <v>-4059.0160000000001</v>
      </c>
      <c r="H6" s="19"/>
      <c r="I6" s="56"/>
      <c r="J6" s="56"/>
      <c r="K6" s="56"/>
      <c r="L6" s="57"/>
    </row>
    <row r="7" spans="1:12">
      <c r="A7" s="159"/>
      <c r="B7" s="160" t="s">
        <v>26</v>
      </c>
      <c r="C7" s="161"/>
      <c r="D7" s="161"/>
      <c r="E7" s="161"/>
      <c r="F7" s="161"/>
      <c r="G7" s="161"/>
      <c r="H7" s="19"/>
      <c r="I7" s="56"/>
      <c r="J7" s="56"/>
      <c r="K7" s="56"/>
      <c r="L7" s="57"/>
    </row>
    <row r="8" spans="1:12" ht="75">
      <c r="A8" s="162" t="s">
        <v>65</v>
      </c>
      <c r="B8" s="163" t="s">
        <v>66</v>
      </c>
      <c r="C8" s="164">
        <v>-1573</v>
      </c>
      <c r="D8" s="164">
        <v>-2975</v>
      </c>
      <c r="E8" s="164">
        <v>-3755</v>
      </c>
      <c r="F8" s="164">
        <v>-7000</v>
      </c>
      <c r="G8" s="164">
        <v>-10213</v>
      </c>
      <c r="H8" s="19"/>
      <c r="I8" s="56"/>
      <c r="J8" s="56"/>
      <c r="K8" s="56"/>
      <c r="L8" s="57"/>
    </row>
    <row r="9" spans="1:12" ht="19.5" thickBot="1">
      <c r="A9" s="150" t="s">
        <v>73</v>
      </c>
      <c r="B9" s="151"/>
      <c r="C9" s="50">
        <f>SUM(C5:C8)</f>
        <v>19644.560000000001</v>
      </c>
      <c r="D9" s="50">
        <f t="shared" ref="D9:G9" si="0">SUM(D5:D8)</f>
        <v>27022.240000000002</v>
      </c>
      <c r="E9" s="50">
        <f t="shared" si="0"/>
        <v>31119.839999999997</v>
      </c>
      <c r="F9" s="50">
        <f t="shared" si="0"/>
        <v>42361.311999999998</v>
      </c>
      <c r="G9" s="50">
        <f t="shared" si="0"/>
        <v>51195.983999999997</v>
      </c>
      <c r="H9" s="19"/>
      <c r="I9" s="56"/>
      <c r="J9" s="56"/>
      <c r="K9" s="56"/>
      <c r="L9" s="57"/>
    </row>
    <row r="10" spans="1:12" ht="15.75" thickBot="1">
      <c r="A10" s="60"/>
      <c r="B10" s="24"/>
      <c r="C10" s="47"/>
      <c r="D10" s="47"/>
      <c r="E10" s="47"/>
      <c r="F10" s="47"/>
      <c r="G10" s="47"/>
      <c r="H10" s="19"/>
      <c r="I10" s="56"/>
      <c r="J10" s="56"/>
      <c r="K10" s="56"/>
      <c r="L10" s="57"/>
    </row>
    <row r="11" spans="1:12" ht="19.5" thickBot="1">
      <c r="A11" s="130" t="s">
        <v>74</v>
      </c>
      <c r="B11" s="131"/>
      <c r="C11" s="131"/>
      <c r="D11" s="132"/>
      <c r="E11" s="19"/>
      <c r="F11" s="19"/>
      <c r="G11" s="19"/>
      <c r="H11" s="19"/>
      <c r="I11" s="56"/>
      <c r="J11" s="56"/>
      <c r="K11" s="56"/>
      <c r="L11" s="57"/>
    </row>
    <row r="12" spans="1:12" ht="15.75" thickBot="1">
      <c r="A12" s="9" t="s">
        <v>40</v>
      </c>
      <c r="B12" s="9" t="s">
        <v>39</v>
      </c>
      <c r="C12" s="23" t="s">
        <v>1</v>
      </c>
      <c r="D12" s="9" t="s">
        <v>5</v>
      </c>
      <c r="E12" s="19"/>
      <c r="F12" s="19"/>
      <c r="G12" s="19"/>
      <c r="H12" s="19"/>
      <c r="I12" s="56"/>
      <c r="J12" s="56"/>
      <c r="K12" s="56"/>
      <c r="L12" s="57"/>
    </row>
    <row r="13" spans="1:12" ht="14.25" customHeight="1" thickBot="1">
      <c r="A13" s="10" t="s">
        <v>29</v>
      </c>
      <c r="B13" s="38">
        <v>1</v>
      </c>
      <c r="C13" s="12">
        <v>15000</v>
      </c>
      <c r="D13" s="13">
        <f>B13*I13</f>
        <v>262.58999999999997</v>
      </c>
      <c r="E13" s="74" t="s">
        <v>68</v>
      </c>
      <c r="F13" s="75"/>
      <c r="G13" s="75"/>
      <c r="H13" s="76"/>
      <c r="I13" s="61">
        <v>262.58999999999997</v>
      </c>
      <c r="J13" s="56"/>
      <c r="K13" s="56"/>
      <c r="L13" s="57"/>
    </row>
    <row r="14" spans="1:12" ht="15.75" thickBot="1">
      <c r="A14" s="10" t="s">
        <v>30</v>
      </c>
      <c r="B14" s="38">
        <v>0</v>
      </c>
      <c r="C14" s="12">
        <v>20000</v>
      </c>
      <c r="D14" s="13">
        <f t="shared" ref="D14:D15" si="1">B14*I14</f>
        <v>0</v>
      </c>
      <c r="E14" s="77"/>
      <c r="F14" s="78"/>
      <c r="G14" s="78"/>
      <c r="H14" s="79"/>
      <c r="I14" s="61">
        <v>350.12</v>
      </c>
      <c r="J14" s="56"/>
      <c r="K14" s="56"/>
      <c r="L14" s="57"/>
    </row>
    <row r="15" spans="1:12" ht="15.75" thickBot="1">
      <c r="A15" s="10" t="s">
        <v>31</v>
      </c>
      <c r="B15" s="38">
        <v>0</v>
      </c>
      <c r="C15" s="12">
        <v>25000</v>
      </c>
      <c r="D15" s="13">
        <f t="shared" si="1"/>
        <v>0</v>
      </c>
      <c r="E15" s="80"/>
      <c r="F15" s="81"/>
      <c r="G15" s="81"/>
      <c r="H15" s="82"/>
      <c r="I15" s="61">
        <v>437.66</v>
      </c>
      <c r="J15" s="56"/>
      <c r="K15" s="56"/>
      <c r="L15" s="57"/>
    </row>
    <row r="16" spans="1:12" ht="48.75" customHeight="1" thickBot="1">
      <c r="A16" s="11" t="s">
        <v>36</v>
      </c>
      <c r="B16" s="38">
        <v>0</v>
      </c>
      <c r="C16" s="13">
        <v>0</v>
      </c>
      <c r="D16" s="14">
        <f>B16*150</f>
        <v>0</v>
      </c>
      <c r="E16" s="83" t="s">
        <v>58</v>
      </c>
      <c r="F16" s="84"/>
      <c r="G16" s="84"/>
      <c r="H16" s="85"/>
      <c r="I16" s="61"/>
      <c r="J16" s="56"/>
      <c r="K16" s="56"/>
      <c r="L16" s="57"/>
    </row>
    <row r="17" spans="1:16" ht="45.75" thickBot="1">
      <c r="A17" s="11" t="s">
        <v>41</v>
      </c>
      <c r="B17" s="39">
        <v>0</v>
      </c>
      <c r="C17" s="13">
        <v>40</v>
      </c>
      <c r="D17" s="13">
        <f>B17*C17</f>
        <v>0</v>
      </c>
      <c r="E17" s="83" t="s">
        <v>56</v>
      </c>
      <c r="F17" s="84"/>
      <c r="G17" s="84"/>
      <c r="H17" s="85"/>
      <c r="I17" s="61"/>
      <c r="J17" s="56"/>
      <c r="K17" s="56"/>
      <c r="L17" s="57"/>
    </row>
    <row r="18" spans="1:16" ht="15.75" thickBot="1">
      <c r="A18" s="18"/>
      <c r="B18" s="19"/>
      <c r="C18" s="19"/>
      <c r="D18" s="20"/>
      <c r="E18" s="19"/>
      <c r="F18" s="19"/>
      <c r="G18" s="19"/>
      <c r="H18" s="19"/>
      <c r="I18" s="56"/>
      <c r="J18" s="56"/>
      <c r="K18" s="56"/>
      <c r="L18" s="57"/>
    </row>
    <row r="19" spans="1:16" ht="15.75" thickBot="1">
      <c r="A19" s="22" t="s">
        <v>9</v>
      </c>
      <c r="B19" s="118" t="s">
        <v>14</v>
      </c>
      <c r="C19" s="120"/>
      <c r="D19" s="22" t="s">
        <v>13</v>
      </c>
      <c r="E19" s="19"/>
      <c r="F19" s="19"/>
      <c r="G19" s="19"/>
      <c r="H19" s="19"/>
      <c r="I19" s="56"/>
      <c r="J19" s="56"/>
      <c r="K19" s="56"/>
      <c r="L19" s="57"/>
    </row>
    <row r="20" spans="1:16" ht="15.75" thickBot="1">
      <c r="A20" s="10" t="s">
        <v>8</v>
      </c>
      <c r="B20" s="157" t="s">
        <v>10</v>
      </c>
      <c r="C20" s="158"/>
      <c r="D20" s="7">
        <f>SUM(1120/27)*3.79*B13</f>
        <v>157.21481481481482</v>
      </c>
      <c r="E20" s="86" t="s">
        <v>57</v>
      </c>
      <c r="F20" s="87"/>
      <c r="G20" s="87"/>
      <c r="H20" s="88"/>
      <c r="I20" s="56"/>
      <c r="J20" s="56"/>
      <c r="K20" s="56"/>
      <c r="L20" s="57"/>
    </row>
    <row r="21" spans="1:16" ht="15.75" thickBot="1">
      <c r="A21" s="10" t="s">
        <v>0</v>
      </c>
      <c r="B21" s="157" t="s">
        <v>11</v>
      </c>
      <c r="C21" s="158"/>
      <c r="D21" s="7">
        <f>SUM((1120/22)*3.79*B14)+(1120/22)*3.79*B16</f>
        <v>0</v>
      </c>
      <c r="E21" s="89"/>
      <c r="F21" s="90"/>
      <c r="G21" s="90"/>
      <c r="H21" s="91"/>
      <c r="I21" s="56"/>
      <c r="J21" s="56"/>
      <c r="K21" s="56"/>
      <c r="L21" s="57"/>
    </row>
    <row r="22" spans="1:16" ht="15.75" thickBot="1">
      <c r="A22" s="10" t="s">
        <v>7</v>
      </c>
      <c r="B22" s="157" t="s">
        <v>12</v>
      </c>
      <c r="C22" s="158"/>
      <c r="D22" s="7">
        <f>SUM(1120/18)*3.79*B15</f>
        <v>0</v>
      </c>
      <c r="E22" s="92"/>
      <c r="F22" s="93"/>
      <c r="G22" s="93"/>
      <c r="H22" s="94"/>
      <c r="I22" s="56"/>
      <c r="J22" s="56"/>
      <c r="K22" s="56"/>
      <c r="L22" s="57"/>
    </row>
    <row r="23" spans="1:16" ht="15.75" thickBot="1">
      <c r="A23" s="18"/>
      <c r="B23" s="19"/>
      <c r="C23" s="19"/>
      <c r="D23" s="20"/>
      <c r="E23" s="19"/>
      <c r="F23" s="19"/>
      <c r="G23" s="19"/>
      <c r="H23" s="19"/>
      <c r="I23" s="56"/>
      <c r="J23" s="56"/>
      <c r="K23" s="56"/>
      <c r="L23" s="57"/>
    </row>
    <row r="24" spans="1:16" ht="30.75" thickBot="1">
      <c r="A24" s="11" t="s">
        <v>32</v>
      </c>
      <c r="B24" s="127" t="s">
        <v>34</v>
      </c>
      <c r="C24" s="128"/>
      <c r="D24" s="8">
        <f>SUM(B13:B15)*350</f>
        <v>350</v>
      </c>
      <c r="E24" s="152" t="s">
        <v>59</v>
      </c>
      <c r="F24" s="153"/>
      <c r="G24" s="153"/>
      <c r="H24" s="154"/>
      <c r="I24" s="56"/>
      <c r="J24" s="56"/>
      <c r="K24" s="56"/>
      <c r="L24" s="57"/>
      <c r="P24" s="48">
        <v>350</v>
      </c>
    </row>
    <row r="25" spans="1:16" ht="30.75" thickBot="1">
      <c r="A25" s="11" t="s">
        <v>33</v>
      </c>
      <c r="B25" s="127" t="s">
        <v>35</v>
      </c>
      <c r="C25" s="129"/>
      <c r="D25" s="2">
        <f>B16*250</f>
        <v>0</v>
      </c>
      <c r="E25" s="83" t="s">
        <v>60</v>
      </c>
      <c r="F25" s="155"/>
      <c r="G25" s="155"/>
      <c r="H25" s="156"/>
      <c r="I25" s="56"/>
      <c r="J25" s="56"/>
      <c r="K25" s="56"/>
      <c r="L25" s="57"/>
      <c r="P25" s="48">
        <v>250</v>
      </c>
    </row>
    <row r="26" spans="1:16">
      <c r="A26" s="18"/>
      <c r="B26" s="19"/>
      <c r="C26" s="19"/>
      <c r="D26" s="62"/>
      <c r="E26" s="19"/>
      <c r="F26" s="19"/>
      <c r="G26" s="19"/>
      <c r="H26" s="19"/>
      <c r="I26" s="56"/>
      <c r="J26" s="56"/>
      <c r="K26" s="56"/>
      <c r="L26" s="57"/>
    </row>
    <row r="27" spans="1:16">
      <c r="A27" s="18"/>
      <c r="B27" s="19"/>
      <c r="C27" s="19"/>
      <c r="D27" s="62"/>
      <c r="E27" s="19"/>
      <c r="F27" s="19"/>
      <c r="G27" s="19"/>
      <c r="H27" s="19"/>
      <c r="I27" s="56"/>
      <c r="J27" s="56"/>
      <c r="K27" s="56"/>
      <c r="L27" s="57"/>
    </row>
    <row r="28" spans="1:16" ht="15.75" thickBot="1">
      <c r="A28" s="18"/>
      <c r="B28" s="19"/>
      <c r="C28" s="19"/>
      <c r="D28" s="62"/>
      <c r="E28" s="19"/>
      <c r="F28" s="19"/>
      <c r="G28" s="19"/>
      <c r="H28" s="19"/>
      <c r="I28" s="56"/>
      <c r="J28" s="56"/>
      <c r="K28" s="56"/>
      <c r="L28" s="57"/>
    </row>
    <row r="29" spans="1:16" ht="15.75" thickBot="1">
      <c r="A29" s="137" t="s">
        <v>47</v>
      </c>
      <c r="B29" s="138"/>
      <c r="C29" s="138"/>
      <c r="D29" s="139"/>
      <c r="E29" s="19"/>
      <c r="F29" s="19"/>
      <c r="G29" s="19"/>
      <c r="H29" s="19"/>
      <c r="I29" s="56"/>
      <c r="J29" s="56"/>
      <c r="K29" s="56"/>
      <c r="L29" s="57"/>
    </row>
    <row r="30" spans="1:16" ht="15.75" thickBot="1">
      <c r="A30" s="140" t="s">
        <v>37</v>
      </c>
      <c r="B30" s="141" t="s">
        <v>43</v>
      </c>
      <c r="C30" s="142"/>
      <c r="D30" s="21" t="s">
        <v>4</v>
      </c>
      <c r="E30" s="19"/>
      <c r="F30" s="19"/>
      <c r="G30" s="19"/>
      <c r="H30" s="19"/>
      <c r="I30" s="56"/>
      <c r="J30" s="56"/>
      <c r="K30" s="56"/>
      <c r="L30" s="57"/>
    </row>
    <row r="31" spans="1:16" ht="15.75" thickBot="1">
      <c r="A31" s="113"/>
      <c r="B31" s="143"/>
      <c r="C31" s="144"/>
      <c r="D31" s="40"/>
      <c r="E31" s="192" t="s">
        <v>3</v>
      </c>
      <c r="F31" s="37"/>
      <c r="G31" s="37"/>
      <c r="H31" s="37"/>
      <c r="I31" s="37"/>
      <c r="J31" s="1"/>
      <c r="K31" s="56"/>
      <c r="L31" s="57"/>
    </row>
    <row r="32" spans="1:16" ht="15.75" thickBot="1">
      <c r="A32" s="18"/>
      <c r="B32" s="19"/>
      <c r="C32" s="19"/>
      <c r="D32" s="19"/>
      <c r="E32" s="19"/>
      <c r="F32" s="19"/>
      <c r="G32" s="19"/>
      <c r="H32" s="19"/>
      <c r="I32" s="56"/>
      <c r="J32" s="56"/>
      <c r="K32" s="56"/>
      <c r="L32" s="57"/>
    </row>
    <row r="33" spans="1:12">
      <c r="A33" s="145" t="s">
        <v>2</v>
      </c>
      <c r="B33" s="193" t="s">
        <v>87</v>
      </c>
      <c r="C33" s="136"/>
      <c r="D33" s="165">
        <v>0</v>
      </c>
      <c r="E33" s="169" t="s">
        <v>42</v>
      </c>
      <c r="F33" s="16"/>
      <c r="G33" s="16"/>
      <c r="H33" s="16"/>
      <c r="I33" s="16"/>
      <c r="J33" s="17"/>
      <c r="K33" s="56"/>
      <c r="L33" s="57"/>
    </row>
    <row r="34" spans="1:12" ht="15.75" thickBot="1">
      <c r="A34" s="146"/>
      <c r="B34" s="116"/>
      <c r="C34" s="117"/>
      <c r="D34" s="166"/>
      <c r="E34" s="34" t="s">
        <v>88</v>
      </c>
      <c r="F34" s="35"/>
      <c r="G34" s="35"/>
      <c r="H34" s="35"/>
      <c r="I34" s="35"/>
      <c r="J34" s="36"/>
      <c r="K34" s="56"/>
      <c r="L34" s="57"/>
    </row>
    <row r="35" spans="1:12" ht="15.75" thickBot="1">
      <c r="A35" s="18"/>
      <c r="B35" s="19"/>
      <c r="C35" s="19"/>
      <c r="D35" s="19"/>
      <c r="E35" s="19"/>
      <c r="F35" s="19"/>
      <c r="G35" s="19"/>
      <c r="H35" s="19"/>
      <c r="I35" s="56"/>
      <c r="J35" s="56"/>
      <c r="K35" s="56"/>
      <c r="L35" s="57"/>
    </row>
    <row r="36" spans="1:12">
      <c r="A36" s="133" t="s">
        <v>6</v>
      </c>
      <c r="B36" s="135" t="s">
        <v>46</v>
      </c>
      <c r="C36" s="136"/>
      <c r="D36" s="167"/>
      <c r="E36" s="15" t="s">
        <v>44</v>
      </c>
      <c r="F36" s="16"/>
      <c r="G36" s="16"/>
      <c r="H36" s="16"/>
      <c r="I36" s="16"/>
      <c r="J36" s="17"/>
      <c r="K36" s="56"/>
      <c r="L36" s="57"/>
    </row>
    <row r="37" spans="1:12" ht="15.75" thickBot="1">
      <c r="A37" s="134"/>
      <c r="B37" s="116"/>
      <c r="C37" s="117"/>
      <c r="D37" s="168"/>
      <c r="E37" s="34" t="s">
        <v>45</v>
      </c>
      <c r="F37" s="35"/>
      <c r="G37" s="35"/>
      <c r="H37" s="35"/>
      <c r="I37" s="35"/>
      <c r="J37" s="36"/>
      <c r="K37" s="56"/>
      <c r="L37" s="57"/>
    </row>
    <row r="38" spans="1:12" ht="15.75" thickBot="1">
      <c r="A38" s="18"/>
      <c r="B38" s="19"/>
      <c r="C38" s="19"/>
      <c r="D38" s="19"/>
      <c r="E38" s="19"/>
      <c r="F38" s="19"/>
      <c r="G38" s="19"/>
      <c r="H38" s="19"/>
      <c r="I38" s="56"/>
      <c r="J38" s="56"/>
      <c r="K38" s="56"/>
      <c r="L38" s="57"/>
    </row>
    <row r="39" spans="1:12" ht="27.75" customHeight="1" thickBot="1">
      <c r="A39" s="112" t="s">
        <v>16</v>
      </c>
      <c r="B39" s="3" t="s">
        <v>75</v>
      </c>
      <c r="C39" s="41"/>
      <c r="D39" s="6">
        <f>C39*20</f>
        <v>0</v>
      </c>
      <c r="E39" s="170" t="s">
        <v>38</v>
      </c>
      <c r="F39" s="171"/>
      <c r="G39" s="171"/>
      <c r="H39" s="171"/>
      <c r="I39" s="171"/>
      <c r="J39" s="172"/>
      <c r="K39" s="56"/>
      <c r="L39" s="57"/>
    </row>
    <row r="40" spans="1:12" ht="45" customHeight="1" thickBot="1">
      <c r="A40" s="121"/>
      <c r="B40" s="5" t="s">
        <v>84</v>
      </c>
      <c r="C40" s="42"/>
      <c r="D40" s="6">
        <f>C40*40</f>
        <v>0</v>
      </c>
      <c r="E40" s="101" t="s">
        <v>69</v>
      </c>
      <c r="F40" s="102"/>
      <c r="G40" s="102"/>
      <c r="H40" s="102"/>
      <c r="I40" s="102"/>
      <c r="J40" s="102"/>
      <c r="K40" s="102"/>
      <c r="L40" s="103"/>
    </row>
    <row r="41" spans="1:12" ht="15.75" thickBot="1">
      <c r="A41" s="63"/>
      <c r="B41" s="25"/>
      <c r="C41" s="25"/>
      <c r="D41" s="25"/>
      <c r="E41" s="19"/>
      <c r="F41" s="19"/>
      <c r="G41" s="19"/>
      <c r="H41" s="19"/>
      <c r="I41" s="56"/>
      <c r="J41" s="56"/>
      <c r="K41" s="56"/>
      <c r="L41" s="57"/>
    </row>
    <row r="42" spans="1:12" ht="29.25" customHeight="1" thickBot="1">
      <c r="A42" s="112" t="s">
        <v>15</v>
      </c>
      <c r="B42" s="178" t="s">
        <v>79</v>
      </c>
      <c r="C42" s="42"/>
      <c r="D42" s="4">
        <f>C42*30</f>
        <v>0</v>
      </c>
      <c r="E42" s="74" t="s">
        <v>49</v>
      </c>
      <c r="F42" s="104"/>
      <c r="G42" s="104"/>
      <c r="H42" s="104"/>
      <c r="I42" s="104"/>
      <c r="J42" s="105"/>
      <c r="K42" s="29"/>
      <c r="L42" s="30"/>
    </row>
    <row r="43" spans="1:12">
      <c r="A43" s="121"/>
      <c r="B43" s="173" t="s">
        <v>78</v>
      </c>
      <c r="C43" s="123"/>
      <c r="D43" s="125">
        <f>C43*20</f>
        <v>0</v>
      </c>
      <c r="E43" s="106"/>
      <c r="F43" s="107"/>
      <c r="G43" s="107"/>
      <c r="H43" s="107"/>
      <c r="I43" s="107"/>
      <c r="J43" s="108"/>
      <c r="K43" s="26"/>
      <c r="L43" s="31"/>
    </row>
    <row r="44" spans="1:12" ht="15.75" thickBot="1">
      <c r="A44" s="122"/>
      <c r="B44" s="174"/>
      <c r="C44" s="124"/>
      <c r="D44" s="126"/>
      <c r="E44" s="109"/>
      <c r="F44" s="110"/>
      <c r="G44" s="110"/>
      <c r="H44" s="110"/>
      <c r="I44" s="110"/>
      <c r="J44" s="111"/>
      <c r="K44" s="32"/>
      <c r="L44" s="33"/>
    </row>
    <row r="45" spans="1:12" ht="15.75" thickBot="1">
      <c r="A45" s="18"/>
      <c r="B45" s="19"/>
      <c r="C45" s="19"/>
      <c r="D45" s="19"/>
      <c r="E45" s="19"/>
      <c r="F45" s="19"/>
      <c r="G45" s="19"/>
      <c r="H45" s="19"/>
      <c r="I45" s="56"/>
      <c r="J45" s="56"/>
      <c r="K45" s="56"/>
      <c r="L45" s="57"/>
    </row>
    <row r="46" spans="1:12" ht="30.75" thickBot="1">
      <c r="A46" s="112" t="s">
        <v>17</v>
      </c>
      <c r="B46" s="175" t="s">
        <v>77</v>
      </c>
      <c r="C46" s="43"/>
      <c r="D46" s="4">
        <f>C46*30</f>
        <v>0</v>
      </c>
      <c r="E46" s="74" t="s">
        <v>48</v>
      </c>
      <c r="F46" s="104"/>
      <c r="G46" s="104"/>
      <c r="H46" s="104"/>
      <c r="I46" s="104"/>
      <c r="J46" s="104"/>
      <c r="K46" s="104"/>
      <c r="L46" s="105"/>
    </row>
    <row r="47" spans="1:12" ht="30.75" thickBot="1">
      <c r="A47" s="176"/>
      <c r="B47" s="175" t="s">
        <v>76</v>
      </c>
      <c r="C47" s="43"/>
      <c r="D47" s="4">
        <f>C47*40</f>
        <v>0</v>
      </c>
      <c r="E47" s="77"/>
      <c r="F47" s="107"/>
      <c r="G47" s="107"/>
      <c r="H47" s="107"/>
      <c r="I47" s="107"/>
      <c r="J47" s="107"/>
      <c r="K47" s="107"/>
      <c r="L47" s="108"/>
    </row>
    <row r="48" spans="1:12" ht="45.75" thickBot="1">
      <c r="A48" s="176"/>
      <c r="B48" s="175" t="s">
        <v>80</v>
      </c>
      <c r="C48" s="44"/>
      <c r="D48" s="4">
        <f>C48*30</f>
        <v>0</v>
      </c>
      <c r="E48" s="77"/>
      <c r="F48" s="107"/>
      <c r="G48" s="107"/>
      <c r="H48" s="107"/>
      <c r="I48" s="107"/>
      <c r="J48" s="107"/>
      <c r="K48" s="107"/>
      <c r="L48" s="108"/>
    </row>
    <row r="49" spans="1:12" ht="45.75" thickBot="1">
      <c r="A49" s="176"/>
      <c r="B49" s="175" t="s">
        <v>81</v>
      </c>
      <c r="C49" s="44"/>
      <c r="D49" s="4">
        <f>C49*50</f>
        <v>0</v>
      </c>
      <c r="E49" s="106"/>
      <c r="F49" s="107"/>
      <c r="G49" s="107"/>
      <c r="H49" s="107"/>
      <c r="I49" s="107"/>
      <c r="J49" s="107"/>
      <c r="K49" s="107"/>
      <c r="L49" s="108"/>
    </row>
    <row r="50" spans="1:12" ht="30.75" thickBot="1">
      <c r="A50" s="177"/>
      <c r="B50" s="175" t="s">
        <v>82</v>
      </c>
      <c r="C50" s="43"/>
      <c r="D50" s="4">
        <v>0</v>
      </c>
      <c r="E50" s="109"/>
      <c r="F50" s="110"/>
      <c r="G50" s="110"/>
      <c r="H50" s="110"/>
      <c r="I50" s="110"/>
      <c r="J50" s="110"/>
      <c r="K50" s="110"/>
      <c r="L50" s="111"/>
    </row>
    <row r="51" spans="1:12" ht="15.75" thickBot="1">
      <c r="A51" s="18"/>
      <c r="B51" s="19"/>
      <c r="C51" s="19"/>
      <c r="D51" s="19"/>
      <c r="E51" s="19"/>
      <c r="F51" s="19"/>
      <c r="G51" s="19"/>
      <c r="H51" s="19"/>
      <c r="I51" s="56"/>
      <c r="J51" s="56"/>
      <c r="K51" s="56"/>
      <c r="L51" s="57"/>
    </row>
    <row r="52" spans="1:12" ht="30" customHeight="1" thickBot="1">
      <c r="A52" s="112" t="s">
        <v>54</v>
      </c>
      <c r="B52" s="114" t="s">
        <v>83</v>
      </c>
      <c r="C52" s="115"/>
      <c r="D52" s="46" t="s">
        <v>55</v>
      </c>
      <c r="E52" s="89" t="s">
        <v>70</v>
      </c>
      <c r="F52" s="90"/>
      <c r="G52" s="90"/>
      <c r="H52" s="90"/>
      <c r="I52" s="56"/>
      <c r="J52" s="56"/>
      <c r="K52" s="56"/>
      <c r="L52" s="57"/>
    </row>
    <row r="53" spans="1:12" ht="30" customHeight="1" thickBot="1">
      <c r="A53" s="113"/>
      <c r="B53" s="116"/>
      <c r="C53" s="117"/>
      <c r="D53" s="46">
        <v>210</v>
      </c>
      <c r="E53" s="89"/>
      <c r="F53" s="90"/>
      <c r="G53" s="90"/>
      <c r="H53" s="90"/>
      <c r="I53" s="56"/>
      <c r="J53" s="56"/>
      <c r="K53" s="56"/>
      <c r="L53" s="57"/>
    </row>
    <row r="54" spans="1:12">
      <c r="A54" s="18"/>
      <c r="B54" s="19"/>
      <c r="C54" s="19"/>
      <c r="D54" s="19"/>
      <c r="E54" s="19"/>
      <c r="F54" s="19"/>
      <c r="G54" s="19"/>
      <c r="H54" s="19"/>
      <c r="I54" s="56"/>
      <c r="J54" s="56"/>
      <c r="K54" s="56"/>
      <c r="L54" s="57"/>
    </row>
    <row r="55" spans="1:12">
      <c r="A55" s="18"/>
      <c r="B55" s="19"/>
      <c r="C55" s="19"/>
      <c r="D55" s="19"/>
      <c r="E55" s="19"/>
      <c r="F55" s="19"/>
      <c r="G55" s="19"/>
      <c r="H55" s="19"/>
      <c r="I55" s="56"/>
      <c r="J55" s="56"/>
      <c r="K55" s="56"/>
      <c r="L55" s="57"/>
    </row>
    <row r="56" spans="1:12">
      <c r="A56" s="18"/>
      <c r="B56" s="19"/>
      <c r="C56" s="19"/>
      <c r="D56" s="19"/>
      <c r="E56" s="19"/>
      <c r="F56" s="19"/>
      <c r="G56" s="19"/>
      <c r="H56" s="19"/>
      <c r="I56" s="56"/>
      <c r="J56" s="56"/>
      <c r="K56" s="56"/>
      <c r="L56" s="57"/>
    </row>
    <row r="57" spans="1:12" ht="15.75" thickBot="1">
      <c r="A57" s="18"/>
      <c r="B57" s="19"/>
      <c r="C57" s="19"/>
      <c r="D57" s="19"/>
      <c r="E57" s="19"/>
      <c r="F57" s="19"/>
      <c r="G57" s="19"/>
      <c r="H57" s="19"/>
      <c r="I57" s="56"/>
      <c r="J57" s="56"/>
      <c r="K57" s="56"/>
      <c r="L57" s="57"/>
    </row>
    <row r="58" spans="1:12" ht="15.75" thickBot="1">
      <c r="A58" s="118" t="s">
        <v>50</v>
      </c>
      <c r="B58" s="119"/>
      <c r="C58" s="119"/>
      <c r="D58" s="120"/>
      <c r="E58" s="56"/>
      <c r="F58" s="56"/>
      <c r="G58" s="56"/>
      <c r="H58" s="56"/>
      <c r="I58" s="56"/>
      <c r="J58" s="56"/>
      <c r="K58" s="56"/>
      <c r="L58" s="57"/>
    </row>
    <row r="59" spans="1:12" ht="15.75" thickBot="1">
      <c r="A59" s="95" t="s">
        <v>52</v>
      </c>
      <c r="B59" s="96"/>
      <c r="C59" s="97"/>
      <c r="D59" s="27" t="s">
        <v>51</v>
      </c>
      <c r="E59" s="194" t="s">
        <v>67</v>
      </c>
      <c r="F59" s="195"/>
      <c r="G59" s="195"/>
      <c r="H59" s="195"/>
      <c r="I59" s="195"/>
      <c r="J59" s="196"/>
      <c r="K59" s="56"/>
      <c r="L59" s="57"/>
    </row>
    <row r="60" spans="1:12" ht="15.75" thickBot="1">
      <c r="A60" s="98"/>
      <c r="B60" s="99"/>
      <c r="C60" s="100"/>
      <c r="D60" s="45"/>
      <c r="E60" s="197"/>
      <c r="F60" s="198"/>
      <c r="G60" s="198"/>
      <c r="H60" s="198"/>
      <c r="I60" s="198"/>
      <c r="J60" s="199"/>
      <c r="K60" s="56"/>
      <c r="L60" s="57"/>
    </row>
    <row r="61" spans="1:12" ht="15.75" thickBot="1">
      <c r="A61" s="64"/>
      <c r="B61" s="65"/>
      <c r="C61" s="65"/>
      <c r="D61" s="66"/>
      <c r="E61" s="67"/>
      <c r="F61" s="67"/>
      <c r="G61" s="67"/>
      <c r="H61" s="67"/>
      <c r="I61" s="28"/>
      <c r="J61" s="68"/>
      <c r="K61" s="35"/>
      <c r="L61" s="36"/>
    </row>
    <row r="62" spans="1:12" ht="15.75" thickBot="1"/>
    <row r="63" spans="1:12" ht="30.75" thickBot="1">
      <c r="A63" s="180" t="s">
        <v>71</v>
      </c>
      <c r="B63" s="179">
        <f>SUM(D13:D17)+SUM(D20:D22)+SUM(D24:D25)+SUM(D31:D50)+D60+D53</f>
        <v>979.80481481481479</v>
      </c>
      <c r="C63" s="180" t="s">
        <v>53</v>
      </c>
      <c r="D63" s="179">
        <f>B63*12</f>
        <v>11757.657777777778</v>
      </c>
    </row>
    <row r="64" spans="1:12" ht="15.75" thickBot="1"/>
    <row r="65" spans="1:7" ht="19.5" thickBot="1">
      <c r="A65" s="69"/>
      <c r="B65" s="182" t="s">
        <v>20</v>
      </c>
      <c r="C65" s="182" t="s">
        <v>21</v>
      </c>
      <c r="D65" s="182" t="s">
        <v>22</v>
      </c>
      <c r="E65" s="182" t="s">
        <v>23</v>
      </c>
      <c r="F65" s="183" t="s">
        <v>24</v>
      </c>
    </row>
    <row r="66" spans="1:7" ht="19.5" thickBot="1">
      <c r="A66" s="72" t="s">
        <v>28</v>
      </c>
      <c r="B66" s="70">
        <f>C9</f>
        <v>19644.560000000001</v>
      </c>
      <c r="C66" s="70">
        <f>D9</f>
        <v>27022.240000000002</v>
      </c>
      <c r="D66" s="70">
        <f t="shared" ref="D66:F66" si="2">E9</f>
        <v>31119.839999999997</v>
      </c>
      <c r="E66" s="70">
        <f t="shared" si="2"/>
        <v>42361.311999999998</v>
      </c>
      <c r="F66" s="71">
        <f t="shared" si="2"/>
        <v>51195.983999999997</v>
      </c>
      <c r="G66" s="184"/>
    </row>
    <row r="67" spans="1:7" ht="30.75" thickBot="1">
      <c r="A67" s="72" t="s">
        <v>53</v>
      </c>
      <c r="B67" s="179">
        <f>D63</f>
        <v>11757.657777777778</v>
      </c>
      <c r="C67" s="179">
        <f>D63</f>
        <v>11757.657777777778</v>
      </c>
      <c r="D67" s="179">
        <f>D63</f>
        <v>11757.657777777778</v>
      </c>
      <c r="E67" s="179">
        <f>D63</f>
        <v>11757.657777777778</v>
      </c>
      <c r="F67" s="179">
        <f>D63</f>
        <v>11757.657777777778</v>
      </c>
      <c r="G67" s="185"/>
    </row>
    <row r="68" spans="1:7" ht="30.75" thickBot="1">
      <c r="A68" s="73" t="s">
        <v>61</v>
      </c>
      <c r="B68" s="181">
        <f>B66-B67</f>
        <v>7886.9022222222229</v>
      </c>
      <c r="C68" s="181">
        <f t="shared" ref="C68:F68" si="3">C66-C67</f>
        <v>15264.582222222223</v>
      </c>
      <c r="D68" s="181">
        <f t="shared" si="3"/>
        <v>19362.182222222218</v>
      </c>
      <c r="E68" s="181">
        <f t="shared" si="3"/>
        <v>30603.65422222222</v>
      </c>
      <c r="F68" s="181">
        <f t="shared" si="3"/>
        <v>39438.326222222218</v>
      </c>
      <c r="G68" s="186"/>
    </row>
    <row r="69" spans="1:7" ht="19.5" thickBot="1">
      <c r="A69" s="188" t="s">
        <v>85</v>
      </c>
      <c r="B69" s="189">
        <f>C9*0.1</f>
        <v>1964.4560000000001</v>
      </c>
      <c r="C69" s="189">
        <f t="shared" ref="C69:F69" si="4">D9*0.1</f>
        <v>2702.2240000000002</v>
      </c>
      <c r="D69" s="189">
        <f t="shared" si="4"/>
        <v>3111.9839999999999</v>
      </c>
      <c r="E69" s="187">
        <f t="shared" si="4"/>
        <v>4236.1311999999998</v>
      </c>
      <c r="F69" s="189">
        <f t="shared" si="4"/>
        <v>5119.5983999999999</v>
      </c>
      <c r="G69" s="186"/>
    </row>
    <row r="70" spans="1:7" ht="38.25" thickBot="1">
      <c r="A70" s="190" t="s">
        <v>86</v>
      </c>
      <c r="B70" s="191">
        <f>B68/52</f>
        <v>151.6711965811966</v>
      </c>
      <c r="C70" s="191">
        <f t="shared" ref="C70:F70" si="5">C68/52</f>
        <v>293.54965811965815</v>
      </c>
      <c r="D70" s="191">
        <f t="shared" si="5"/>
        <v>372.34965811965805</v>
      </c>
      <c r="E70" s="191">
        <f t="shared" si="5"/>
        <v>588.53181196581193</v>
      </c>
      <c r="F70" s="191">
        <f t="shared" si="5"/>
        <v>758.4293504273503</v>
      </c>
    </row>
  </sheetData>
  <sheetProtection password="CB51" sheet="1" objects="1" scenarios="1"/>
  <mergeCells count="49">
    <mergeCell ref="A39:A40"/>
    <mergeCell ref="A33:A34"/>
    <mergeCell ref="A1:E1"/>
    <mergeCell ref="A3:G3"/>
    <mergeCell ref="A9:B9"/>
    <mergeCell ref="E24:H24"/>
    <mergeCell ref="E25:H25"/>
    <mergeCell ref="A6:A7"/>
    <mergeCell ref="C6:C7"/>
    <mergeCell ref="D6:D7"/>
    <mergeCell ref="E6:E7"/>
    <mergeCell ref="F6:F7"/>
    <mergeCell ref="B19:C19"/>
    <mergeCell ref="B20:C20"/>
    <mergeCell ref="B21:C21"/>
    <mergeCell ref="B22:C22"/>
    <mergeCell ref="B24:C24"/>
    <mergeCell ref="B25:C25"/>
    <mergeCell ref="A11:D11"/>
    <mergeCell ref="D33:D34"/>
    <mergeCell ref="A36:A37"/>
    <mergeCell ref="B36:C37"/>
    <mergeCell ref="D36:D37"/>
    <mergeCell ref="A29:D29"/>
    <mergeCell ref="A30:A31"/>
    <mergeCell ref="B30:C30"/>
    <mergeCell ref="B31:C31"/>
    <mergeCell ref="B33:C34"/>
    <mergeCell ref="A59:C59"/>
    <mergeCell ref="A60:C60"/>
    <mergeCell ref="E59:J60"/>
    <mergeCell ref="E39:J39"/>
    <mergeCell ref="E42:J44"/>
    <mergeCell ref="A52:A53"/>
    <mergeCell ref="B52:C53"/>
    <mergeCell ref="E52:H53"/>
    <mergeCell ref="E46:L50"/>
    <mergeCell ref="E40:L40"/>
    <mergeCell ref="A58:D58"/>
    <mergeCell ref="A42:A44"/>
    <mergeCell ref="B43:B44"/>
    <mergeCell ref="C43:C44"/>
    <mergeCell ref="A46:A50"/>
    <mergeCell ref="D43:D44"/>
    <mergeCell ref="E13:H15"/>
    <mergeCell ref="E16:H16"/>
    <mergeCell ref="E17:H17"/>
    <mergeCell ref="E20:H22"/>
    <mergeCell ref="G6:G7"/>
  </mergeCells>
  <conditionalFormatting sqref="B68">
    <cfRule type="cellIs" dxfId="1" priority="2" operator="lessThan">
      <formula>1</formula>
    </cfRule>
  </conditionalFormatting>
  <conditionalFormatting sqref="C68:F68">
    <cfRule type="cellIs" dxfId="0" priority="1" operator="lessThan">
      <formula>1</formula>
    </cfRule>
  </conditionalFormatting>
  <hyperlinks>
    <hyperlink ref="E33" r:id="rId1"/>
    <hyperlink ref="E39:J39" r:id="rId2" display="Go to http://www.bellsouth.com/consumer/local/index.html?customer=newCustomer"/>
    <hyperlink ref="E31" r:id="rId3"/>
    <hyperlink ref="E59:J60" r:id="rId4" display="Research the cell phone service you would like.  Enter the company name and monthly cost. Leave Blank if no service."/>
  </hyperlinks>
  <pageMargins left="0.7" right="0.7" top="0.75" bottom="0.75" header="0.3" footer="0.3"/>
  <pageSetup orientation="landscape"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Duval County Public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maxwellj</dc:creator>
  <cp:lastModifiedBy>maxwellj</cp:lastModifiedBy>
  <cp:lastPrinted>2011-05-15T02:22:53Z</cp:lastPrinted>
  <dcterms:created xsi:type="dcterms:W3CDTF">2011-05-14T20:06:55Z</dcterms:created>
  <dcterms:modified xsi:type="dcterms:W3CDTF">2011-05-15T15:55:20Z</dcterms:modified>
</cp:coreProperties>
</file>